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0" windowWidth="25600" windowHeight="1122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I7" authorId="0">
      <text>
        <r>
          <rPr>
            <sz val="10"/>
            <color rgb="FF000000"/>
            <rFont val="Arial"/>
            <family val="0"/>
          </rPr>
          <t>Alexander Berger:
Not clear how to reconcile this figure from the funding agency with the press release saying 1.3M pounds.</t>
        </r>
      </text>
    </comment>
  </commentList>
</comments>
</file>

<file path=xl/sharedStrings.xml><?xml version="1.0" encoding="utf-8"?>
<sst xmlns="http://schemas.openxmlformats.org/spreadsheetml/2006/main" count="218" uniqueCount="137">
  <si>
    <t>Project</t>
  </si>
  <si>
    <t>Project Website</t>
  </si>
  <si>
    <t>Country</t>
  </si>
  <si>
    <t>Lead research body</t>
  </si>
  <si>
    <t>Funding body</t>
  </si>
  <si>
    <t>Funding estimate from Andy Parker and David Keith</t>
  </si>
  <si>
    <t>Current annualized funding</t>
  </si>
  <si>
    <t>Start Date</t>
  </si>
  <si>
    <t>End Date</t>
  </si>
  <si>
    <t>Total Cost (USD)</t>
  </si>
  <si>
    <t>From funding source</t>
  </si>
  <si>
    <t>Notes</t>
  </si>
  <si>
    <t>Source website(s) for funding data</t>
  </si>
  <si>
    <t>Implications and Risks of Novel Options to Limit Climate Change (IMPLICC)</t>
  </si>
  <si>
    <t>http://implicc.zmaw.de/</t>
  </si>
  <si>
    <t>Germany, France, Norway</t>
  </si>
  <si>
    <t>Max Planck Institute Mainz</t>
  </si>
  <si>
    <t>EU FP7</t>
  </si>
  <si>
    <t>c. €1M between 2009 and 2012</t>
  </si>
  <si>
    <t>Funding ended</t>
  </si>
  <si>
    <t>http://cordis.europa.eu/projects/rcn/92904_en.html</t>
  </si>
  <si>
    <t>-</t>
  </si>
  <si>
    <t>European Transdisciplinary Assessment of Climate Engineering (EuTRACE)</t>
  </si>
  <si>
    <t>http://www.eutrace.org/</t>
  </si>
  <si>
    <t>Germany, UK, Norway, France, Austria</t>
  </si>
  <si>
    <t>Inst. for Advanced Sustainability Studies (IASS – SIWA), Potsdam</t>
  </si>
  <si>
    <t>€1 M over 28 months</t>
  </si>
  <si>
    <t>http://cordis.europa.eu/projects/rcn/103896_en.html</t>
  </si>
  <si>
    <t>Climate Engineering: Risks, Challenges, Opportunities?</t>
  </si>
  <si>
    <t>http://spp-climate-engineering.de/home.html</t>
  </si>
  <si>
    <t>Germany</t>
  </si>
  <si>
    <t>Leibniz Institute of Marine Sciences (IfM GEOMAR), University of Kiel</t>
  </si>
  <si>
    <t>German Research Foundation</t>
  </si>
  <si>
    <t>€1.8M/year, 3 years</t>
  </si>
  <si>
    <t>May be aggressive - more than reported by Parker and Keith</t>
  </si>
  <si>
    <t>http://spp-climate-engineering.de/concept.html?file=tl_files/ce-projekt/Climate_Engineering_SP&amp;file=tl_files/ce-projekt/Climate_Engineering_SPP_2011_Antrag.pdf</t>
  </si>
  <si>
    <t>Stratospheric Particle Injection for Climate Engineering (SPICE)</t>
  </si>
  <si>
    <t>http://www2.eng.cam.ac.uk/~hemh/SPICE/SPICE.htm</t>
  </si>
  <si>
    <t>UK</t>
  </si>
  <si>
    <t>Bristol University</t>
  </si>
  <si>
    <t>UK Engineering and Physical Science Research Council (EPSRC)</t>
  </si>
  <si>
    <t>£1.6M</t>
  </si>
  <si>
    <t>http://gow.epsrc.ac.uk/NGBOViewGrant.aspx?GrantRef=EP/I01473X/1</t>
  </si>
  <si>
    <t>Integrated Assessment of Geoengineering Programme (IAGP)</t>
  </si>
  <si>
    <t>http://www.iagp.ac.uk/</t>
  </si>
  <si>
    <t>Leeds University</t>
  </si>
  <si>
    <t>UK Natural Environment Research Council (NERC) and EPSRC</t>
  </si>
  <si>
    <t>£1.7M</t>
  </si>
  <si>
    <t>http://gow.epsrc.ac.uk/NGBOViewGrant.aspx?GrantRef=EP/I014721/1</t>
  </si>
  <si>
    <t>Climate Geoengineering Governance</t>
  </si>
  <si>
    <t>http://geoengineering-governance-research.org/</t>
  </si>
  <si>
    <t>Oxford University</t>
  </si>
  <si>
    <t>UK Economic and Social Research council (ESRC); UK Arts and Humanities Research Council (AHRC)</t>
  </si>
  <si>
    <t>£1.3M</t>
  </si>
  <si>
    <t>May be conservative: press release suggests an overall budget of 1.3 million pounds, as opposed to the funding agency website's ~1 million pounts</t>
  </si>
  <si>
    <t>http://www.esrc.ac.uk/my-esrc/grants/ES.J007730.1/read</t>
  </si>
  <si>
    <t>http://www.ahrc.ac.uk/Funded-Research/Pages/Climate-Geoengineering-Governance.aspx</t>
  </si>
  <si>
    <t>Global Governance of Climate Engineering</t>
  </si>
  <si>
    <t>http://www.climate-engineering.uni-hd.de/</t>
  </si>
  <si>
    <t>Marsilius Kolleg, Heidelberg University</t>
  </si>
  <si>
    <t>German Federal Ministry of Education and Research (BMBF) and the German Research Foundation (DFG)</t>
  </si>
  <si>
    <t>c. €1M total over life of initial project.</t>
  </si>
  <si>
    <t>???</t>
  </si>
  <si>
    <t>http://www.climate-engineering.uni-hd.de/events/symposium.html</t>
  </si>
  <si>
    <t>Sustainable Interactions with the Atmosphere (SIWA)</t>
  </si>
  <si>
    <t>http://www.iass-potsdam.de/research-clusters/sustainable-interactions-atmosphere-siwa</t>
  </si>
  <si>
    <t>German Federal Ministry for Education and Research (BMBF), and Ministry for Science, Research and the Arts of the State of Brandenburg</t>
  </si>
  <si>
    <t>c. €500 k/yr</t>
  </si>
  <si>
    <t>From Andy Parker and David Keith estimate</t>
  </si>
  <si>
    <t>Expansion of integrated assessment models for the assessment of adaptation strategy and geoengineering options</t>
  </si>
  <si>
    <t>http://www.nies.go.jp/ica-rus/en/index.html</t>
  </si>
  <si>
    <t>Japan</t>
  </si>
  <si>
    <t>Inst. of Applied Energy (IAE) (parent project led by National Institute of Environmental Studies)</t>
  </si>
  <si>
    <t>Ministry of the Environment</t>
  </si>
  <si>
    <t>Estimated $185K(/yr) for 5 years (subproject of a large climate project)</t>
  </si>
  <si>
    <t>Program for Risk Information on Climate Change</t>
  </si>
  <si>
    <t>http://www.jamstec.go.jp/sousei/eng/index.html</t>
  </si>
  <si>
    <t>Japan Agency for Marine-Earth Science and Technology (JAMSTEC) (parent project led by Nat Institute of Environmental Studies)</t>
  </si>
  <si>
    <t>Ministry of Education, Culture, Sports, Science &amp; Technology</t>
  </si>
  <si>
    <t>Estimated US$ 308k/yr for 5 years (subproject of a large climate project)</t>
  </si>
  <si>
    <t>Aerosol intervention technologies to cool the climate: costs, benefits, side effects, and governance (COOL)</t>
  </si>
  <si>
    <t>http://www.uef.fi/en/oikeustieteet/aerosol_intervention</t>
  </si>
  <si>
    <t>Finland</t>
  </si>
  <si>
    <t>Finnish Meteorological Institute</t>
  </si>
  <si>
    <t>Academy of Finland’s research programme on climate change (FICCA)</t>
  </si>
  <si>
    <t>The Geoengineering Model Intercomparison Project (GeoMIP)</t>
  </si>
  <si>
    <t>http://climate.envsci.rutgers.edu/GeoMIP/</t>
  </si>
  <si>
    <t>US</t>
  </si>
  <si>
    <t>Rutgers</t>
  </si>
  <si>
    <t>NSF</t>
  </si>
  <si>
    <t>http://www.nsf.gov/awardsearch/showAward?AWD_ID=1157525&amp;HistoricalAwards=false</t>
  </si>
  <si>
    <t>The Ethics of Geoengineering: Investigating the Moral Challenges of Solar Radiation Management</t>
  </si>
  <si>
    <t>http://www.umt.edu/ethics/EthicsGeoengineering/default.aspx</t>
  </si>
  <si>
    <t>University of Montana</t>
  </si>
  <si>
    <t>http://www.nsf.gov/awardsearch/showAward?AWD_ID=0958095&amp;HistoricalAwards=false</t>
  </si>
  <si>
    <t>Sustainable Climate Risk Management (SCRiM)</t>
  </si>
  <si>
    <t>http://scrimhub.org/</t>
  </si>
  <si>
    <t>Penn State</t>
  </si>
  <si>
    <t>Email to the geoengineering list suggested that less than 10% of this total is going to geoengineering research; note that the only grant included is the one that the GeoMIP project lists as a source of funding, not the other SCRiM grants.</t>
  </si>
  <si>
    <t>http://www.nsf.gov/awardsearch/showAward?AWD_ID=1240507&amp;HistoricalAwards=false</t>
  </si>
  <si>
    <t>https://groups.google.com/d/msg/geoengineering/LiAeYpd-8Aw/WPUzkwl8TDIJ</t>
  </si>
  <si>
    <t>Investigation and Assessment of Geo-Engineering Approaches which influence the Composition of the Atmosphere</t>
  </si>
  <si>
    <t>http://www.iass-potsdam.de/de/forschungscluster/nachhaltige-interaktionen-mit-der-atmosphaere/climate-engineering/investigation</t>
  </si>
  <si>
    <t>German Environment Office in collaboration with the Max-Planck-Institute for Meteorology</t>
  </si>
  <si>
    <t>Fund for Innovative Climate and Energy Research (FICER)</t>
  </si>
  <si>
    <t>http://www.keith.seas.harvard.edu/FICER.html</t>
  </si>
  <si>
    <t>Harvard, Carnegie Institution at Stanford</t>
  </si>
  <si>
    <t>Bill Gates</t>
  </si>
  <si>
    <t>From Ken Caldeira; he estimates that 50% of his funding from FICER goes to solar geoengineering research.</t>
  </si>
  <si>
    <t>https://groups.google.com/forum/#!msg/geoengineering/LiAeYpd-8Aw/b3yOWsmjYWMJ</t>
  </si>
  <si>
    <t>G360</t>
  </si>
  <si>
    <t>http://www.exeter.ac.uk/g360/</t>
  </si>
  <si>
    <t>University of Exeter and Met Office</t>
  </si>
  <si>
    <t>GeoEngineering Assessment &amp; Research (GEAR)</t>
  </si>
  <si>
    <t>http://www.gear.uea.ac.uk/about-gear</t>
  </si>
  <si>
    <t>University of East Anglia</t>
  </si>
  <si>
    <t>Norfolk Charitable Trust</t>
  </si>
  <si>
    <t>http://www.norfolkcharitabletrust.com/visitornews/displaynews.php?news_id=54</t>
  </si>
  <si>
    <t>Geoengineering Climate: Technical Evaluation and Discussion of Impacts</t>
  </si>
  <si>
    <t>http://www8.nationalacademies.org/cp/projectview.aspx?key=49540</t>
  </si>
  <si>
    <t>National Academies of Science</t>
  </si>
  <si>
    <t>CIA, NOAA, NASA</t>
  </si>
  <si>
    <t>http://www.motherjones.com/politics/2013/07/cia-geoengineering-control-climate-change</t>
  </si>
  <si>
    <t>Collaborative Research in Evaluation of Suggestions to Geoengineer the Climate System Using Stratospheric Aerosols and Sun Shading</t>
  </si>
  <si>
    <t>https://groups.google.com/d/msg/geoengineering/LiAeYpd-8Aw/uILgJsrWvvcJ</t>
  </si>
  <si>
    <t>Collaborative Research: Evaluation of Suggestions to Geoengineer the Climate System Using Stratospheric Aerosols and Sun Shading</t>
  </si>
  <si>
    <t>www.nsf.gov/awardsearch/showAward.do?AwardNumber=0730761</t>
  </si>
  <si>
    <t>UCLA</t>
  </si>
  <si>
    <t>Exploring the Potential and Side Effects of Climate Engineering</t>
  </si>
  <si>
    <t>http://www.forskningsradet.no/servlet/Satellite?c=Prosjekt&amp;cid=1253989685368&amp;lang=en&amp;pagename=ForskningsradetNorsk%2FHovedsidemal</t>
  </si>
  <si>
    <t>Norway</t>
  </si>
  <si>
    <t>University of Oslo</t>
  </si>
  <si>
    <t>Research Council of Norway</t>
  </si>
  <si>
    <t>TOTAL:</t>
  </si>
  <si>
    <t>This sheet is derived from Andy Parker and David Keith's compilation: http://environment.harvard.edu/sites/default/files/srm_projects_around_the_world.pdf</t>
  </si>
  <si>
    <t>(Roughly speaking, A1:F12 is from Parker and Keith)</t>
  </si>
  <si>
    <t>For some more detail, see https://groups.google.com/forum/#!topic/geoengineering/LiAeYpd-8Aw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</si>
</sst>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&quot;$&quot;\-#,##0"/>
    <numFmt numFmtId="165" formatCode="&quot;$&quot;#,##0"/>
    <numFmt numFmtId="166" formatCode="mm/dd/yy;@"/>
    <numFmt numFmtId="167" formatCode="m/d/yyyy;@"/>
  </numFmts>
  <fonts count="44">
    <font>
      <sz val="10"/>
      <color rgb="FF000000"/>
      <name val="Arial"/>
      <family val="0"/>
    </font>
    <font>
      <sz val="12"/>
      <color indexed="8"/>
      <name val="Calibri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0"/>
      <color indexed="18"/>
      <name val="Arial"/>
      <family val="0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0"/>
      <color rgb="FF000000"/>
      <name val="Arial"/>
      <family val="0"/>
    </font>
    <font>
      <sz val="10"/>
      <color rgb="FF110E5D"/>
      <name val="Arial"/>
      <family val="0"/>
    </font>
    <font>
      <u val="single"/>
      <sz val="10"/>
      <color rgb="FF0000FF"/>
      <name val="Arial"/>
      <family val="0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 wrapText="1"/>
    </xf>
    <xf numFmtId="164" fontId="40" fillId="0" borderId="0" xfId="0" applyNumberFormat="1" applyFont="1" applyAlignment="1">
      <alignment wrapText="1"/>
    </xf>
    <xf numFmtId="0" fontId="0" fillId="0" borderId="10" xfId="0" applyFont="1" applyBorder="1" applyAlignment="1">
      <alignment/>
    </xf>
    <xf numFmtId="165" fontId="40" fillId="0" borderId="0" xfId="0" applyNumberFormat="1" applyFont="1" applyAlignment="1">
      <alignment wrapText="1"/>
    </xf>
    <xf numFmtId="0" fontId="40" fillId="0" borderId="0" xfId="0" applyFont="1" applyAlignment="1">
      <alignment/>
    </xf>
    <xf numFmtId="0" fontId="0" fillId="0" borderId="11" xfId="0" applyFont="1" applyBorder="1" applyAlignment="1">
      <alignment/>
    </xf>
    <xf numFmtId="166" fontId="0" fillId="0" borderId="0" xfId="0" applyNumberFormat="1" applyFont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vertical="center"/>
    </xf>
    <xf numFmtId="167" fontId="0" fillId="0" borderId="0" xfId="0" applyNumberFormat="1" applyFont="1" applyAlignment="1">
      <alignment/>
    </xf>
    <xf numFmtId="0" fontId="40" fillId="0" borderId="0" xfId="0" applyFont="1" applyAlignment="1">
      <alignment wrapText="1"/>
    </xf>
    <xf numFmtId="0" fontId="0" fillId="0" borderId="15" xfId="0" applyFont="1" applyBorder="1" applyAlignment="1">
      <alignment/>
    </xf>
    <xf numFmtId="0" fontId="41" fillId="0" borderId="12" xfId="0" applyFont="1" applyBorder="1" applyAlignment="1">
      <alignment horizontal="right"/>
    </xf>
    <xf numFmtId="164" fontId="0" fillId="0" borderId="0" xfId="0" applyNumberFormat="1" applyFont="1" applyAlignment="1">
      <alignment/>
    </xf>
    <xf numFmtId="164" fontId="4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0" fillId="0" borderId="15" xfId="0" applyFont="1" applyBorder="1" applyAlignment="1">
      <alignment vertical="center"/>
    </xf>
    <xf numFmtId="0" fontId="40" fillId="0" borderId="15" xfId="0" applyFont="1" applyBorder="1" applyAlignment="1">
      <alignment wrapText="1"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40" fillId="0" borderId="14" xfId="0" applyFont="1" applyBorder="1" applyAlignment="1">
      <alignment wrapText="1"/>
    </xf>
    <xf numFmtId="165" fontId="0" fillId="0" borderId="0" xfId="0" applyNumberFormat="1" applyFont="1" applyAlignment="1">
      <alignment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 vertical="center" wrapText="1"/>
    </xf>
    <xf numFmtId="0" fontId="42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19050</xdr:colOff>
      <xdr:row>79</xdr:row>
      <xdr:rowOff>0</xdr:rowOff>
    </xdr:to>
    <xdr:sp>
      <xdr:nvSpPr>
        <xdr:cNvPr id="1" name="Rectangle 1" hidden="1"/>
        <xdr:cNvSpPr>
          <a:spLocks/>
        </xdr:cNvSpPr>
      </xdr:nvSpPr>
      <xdr:spPr>
        <a:xfrm>
          <a:off x="0" y="0"/>
          <a:ext cx="11106150" cy="12887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workbookViewId="0" topLeftCell="A1">
      <selection activeCell="B23" sqref="B23"/>
    </sheetView>
  </sheetViews>
  <sheetFormatPr defaultColWidth="10.00390625" defaultRowHeight="12" customHeight="1"/>
  <cols>
    <col min="1" max="1" width="84.8515625" style="0" customWidth="1"/>
    <col min="2" max="2" width="18.7109375" style="0" customWidth="1"/>
    <col min="3" max="3" width="11.421875" style="0" customWidth="1"/>
    <col min="4" max="4" width="20.140625" style="0" customWidth="1"/>
    <col min="5" max="5" width="11.421875" style="0" customWidth="1"/>
    <col min="6" max="6" width="19.7109375" style="0" customWidth="1"/>
    <col min="7" max="7" width="11.140625" style="0" customWidth="1"/>
    <col min="8" max="9" width="11.421875" style="0" customWidth="1"/>
    <col min="10" max="10" width="13.8515625" style="15" customWidth="1"/>
    <col min="11" max="11" width="16.140625" style="15" customWidth="1"/>
    <col min="12" max="12" width="10.00390625" style="0" customWidth="1"/>
    <col min="13" max="15" width="11.421875" style="0" customWidth="1"/>
  </cols>
  <sheetData>
    <row r="1" spans="1:15" ht="60" customHeight="1">
      <c r="A1" s="22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19" t="s">
        <v>5</v>
      </c>
      <c r="G1" s="1" t="s">
        <v>6</v>
      </c>
      <c r="H1" s="12" t="s">
        <v>7</v>
      </c>
      <c r="I1" s="12" t="s">
        <v>8</v>
      </c>
      <c r="J1" s="3" t="s">
        <v>9</v>
      </c>
      <c r="K1" s="3" t="s">
        <v>10</v>
      </c>
      <c r="L1" s="12" t="s">
        <v>11</v>
      </c>
      <c r="M1" s="12" t="s">
        <v>12</v>
      </c>
      <c r="N1" s="12"/>
      <c r="O1" s="12"/>
    </row>
    <row r="2" spans="1:15" ht="12.75">
      <c r="A2" s="20" t="s">
        <v>13</v>
      </c>
      <c r="B2" s="20" t="s">
        <v>14</v>
      </c>
      <c r="C2" s="20" t="s">
        <v>15</v>
      </c>
      <c r="D2" s="20" t="s">
        <v>16</v>
      </c>
      <c r="E2" s="13" t="s">
        <v>17</v>
      </c>
      <c r="F2" s="5" t="s">
        <v>18</v>
      </c>
      <c r="G2" s="15">
        <f aca="true" ca="1" t="shared" si="0" ref="G2:G8">IF((TODAY()&gt;I2),0,(J2/((I2-H2)/365)))</f>
        <v>0</v>
      </c>
      <c r="H2" s="6">
        <v>39995</v>
      </c>
      <c r="I2" s="6">
        <v>41182</v>
      </c>
      <c r="J2" s="23">
        <f>1320837*1.33</f>
        <v>1756713.2100000002</v>
      </c>
      <c r="K2" s="23">
        <f>999152*1.33</f>
        <v>1328872.1600000001</v>
      </c>
      <c r="L2" s="8" t="s">
        <v>19</v>
      </c>
      <c r="M2" s="8" t="s">
        <v>20</v>
      </c>
      <c r="N2" s="8" t="s">
        <v>21</v>
      </c>
      <c r="O2" s="8"/>
    </row>
    <row r="3" spans="1:15" ht="12.75">
      <c r="A3" s="20" t="s">
        <v>22</v>
      </c>
      <c r="B3" s="20" t="s">
        <v>23</v>
      </c>
      <c r="C3" s="13" t="s">
        <v>24</v>
      </c>
      <c r="D3" s="9" t="s">
        <v>25</v>
      </c>
      <c r="E3" s="20" t="s">
        <v>17</v>
      </c>
      <c r="F3" s="18" t="s">
        <v>26</v>
      </c>
      <c r="G3" s="15">
        <f ca="1" t="shared" si="0"/>
        <v>775991.5397767333</v>
      </c>
      <c r="H3" s="6">
        <v>41061</v>
      </c>
      <c r="I3" s="6">
        <v>41912</v>
      </c>
      <c r="J3" s="23">
        <f>1360323*1.33</f>
        <v>1809229.59</v>
      </c>
      <c r="K3" s="23">
        <f>999960*1.33</f>
        <v>1329946.8</v>
      </c>
      <c r="L3" s="8"/>
      <c r="M3" s="8" t="s">
        <v>27</v>
      </c>
      <c r="N3" s="8" t="s">
        <v>21</v>
      </c>
      <c r="O3" s="8"/>
    </row>
    <row r="4" spans="1:15" ht="24" customHeight="1">
      <c r="A4" s="20" t="s">
        <v>28</v>
      </c>
      <c r="B4" s="20" t="s">
        <v>29</v>
      </c>
      <c r="C4" s="13" t="s">
        <v>30</v>
      </c>
      <c r="D4" s="21" t="s">
        <v>31</v>
      </c>
      <c r="E4" s="20" t="s">
        <v>32</v>
      </c>
      <c r="F4" s="25" t="s">
        <v>33</v>
      </c>
      <c r="G4" s="15">
        <f ca="1" t="shared" si="0"/>
        <v>3163024.696485623</v>
      </c>
      <c r="H4" s="6">
        <v>41183</v>
      </c>
      <c r="I4" s="6">
        <v>43374</v>
      </c>
      <c r="J4" s="23">
        <f>(6*2379300)*1.33</f>
        <v>18986814</v>
      </c>
      <c r="K4" s="23">
        <f>J4</f>
        <v>18986814</v>
      </c>
      <c r="L4" s="8" t="s">
        <v>34</v>
      </c>
      <c r="M4" s="8" t="s">
        <v>35</v>
      </c>
      <c r="N4" s="8" t="s">
        <v>21</v>
      </c>
      <c r="O4" s="8"/>
    </row>
    <row r="5" spans="1:15" ht="12.75">
      <c r="A5" s="20" t="s">
        <v>36</v>
      </c>
      <c r="B5" s="20" t="s">
        <v>37</v>
      </c>
      <c r="C5" s="20" t="s">
        <v>38</v>
      </c>
      <c r="D5" s="20" t="s">
        <v>39</v>
      </c>
      <c r="E5" s="20" t="s">
        <v>40</v>
      </c>
      <c r="F5" s="13" t="s">
        <v>41</v>
      </c>
      <c r="G5" s="15">
        <f ca="1" t="shared" si="0"/>
        <v>717525.597650744</v>
      </c>
      <c r="H5" s="6">
        <v>40452</v>
      </c>
      <c r="I5" s="6">
        <v>41729</v>
      </c>
      <c r="J5" s="23">
        <f>1609203*1.56</f>
        <v>2510356.68</v>
      </c>
      <c r="K5" s="23">
        <f>J5</f>
        <v>2510356.68</v>
      </c>
      <c r="L5" s="8"/>
      <c r="M5" s="8" t="s">
        <v>42</v>
      </c>
      <c r="N5" s="8" t="s">
        <v>21</v>
      </c>
      <c r="O5" s="8"/>
    </row>
    <row r="6" spans="1:15" ht="12.75">
      <c r="A6" s="20" t="s">
        <v>43</v>
      </c>
      <c r="B6" s="20" t="s">
        <v>44</v>
      </c>
      <c r="C6" s="20" t="s">
        <v>38</v>
      </c>
      <c r="D6" s="20" t="s">
        <v>45</v>
      </c>
      <c r="E6" s="20" t="s">
        <v>46</v>
      </c>
      <c r="F6" s="13" t="s">
        <v>47</v>
      </c>
      <c r="G6" s="15">
        <f ca="1" t="shared" si="0"/>
        <v>611049.9664804469</v>
      </c>
      <c r="H6" s="6">
        <v>40452</v>
      </c>
      <c r="I6" s="6">
        <v>42063</v>
      </c>
      <c r="J6" s="23">
        <f>1728840*1.56</f>
        <v>2696990.4</v>
      </c>
      <c r="K6" s="23">
        <f>J6</f>
        <v>2696990.4</v>
      </c>
      <c r="L6" s="8"/>
      <c r="M6" s="8" t="s">
        <v>48</v>
      </c>
      <c r="N6" s="8" t="s">
        <v>21</v>
      </c>
      <c r="O6" s="8"/>
    </row>
    <row r="7" spans="1:15" ht="12.75">
      <c r="A7" s="20" t="s">
        <v>49</v>
      </c>
      <c r="B7" s="20" t="s">
        <v>50</v>
      </c>
      <c r="C7" s="20" t="s">
        <v>38</v>
      </c>
      <c r="D7" s="20" t="s">
        <v>51</v>
      </c>
      <c r="E7" s="20" t="s">
        <v>52</v>
      </c>
      <c r="F7" s="13" t="s">
        <v>53</v>
      </c>
      <c r="G7" s="15">
        <f ca="1" t="shared" si="0"/>
        <v>726728.223047503</v>
      </c>
      <c r="H7" s="6">
        <v>41091</v>
      </c>
      <c r="I7" s="6">
        <v>41912</v>
      </c>
      <c r="J7" s="23">
        <f>1.56*1047846.63</f>
        <v>1634640.7428000001</v>
      </c>
      <c r="K7" s="23">
        <f>J7</f>
        <v>1634640.7428000001</v>
      </c>
      <c r="L7" s="8" t="s">
        <v>54</v>
      </c>
      <c r="M7" s="8" t="s">
        <v>55</v>
      </c>
      <c r="N7" s="8" t="s">
        <v>56</v>
      </c>
      <c r="O7" s="26" t="str">
        <f>HYPERLINK("http://blogs.ucl.ac.uk/law-environment/2012/05/01/climate-geoengineering-research-award/","http://blogs.ucl.ac.uk/law-environment/2012/05/01/climate-geoengineering-research-award/")</f>
        <v>http://blogs.ucl.ac.uk/law-environment/2012/05/01/climate-geoengineering-research-award/</v>
      </c>
    </row>
    <row r="8" spans="1:15" ht="12.75">
      <c r="A8" s="20" t="s">
        <v>57</v>
      </c>
      <c r="B8" s="20" t="s">
        <v>58</v>
      </c>
      <c r="C8" s="13" t="s">
        <v>30</v>
      </c>
      <c r="D8" s="9" t="s">
        <v>59</v>
      </c>
      <c r="E8" s="20" t="s">
        <v>60</v>
      </c>
      <c r="F8" s="13" t="s">
        <v>61</v>
      </c>
      <c r="G8" s="15">
        <f ca="1" t="shared" si="0"/>
        <v>0</v>
      </c>
      <c r="H8" s="6">
        <v>40057</v>
      </c>
      <c r="I8" s="6">
        <v>41153</v>
      </c>
      <c r="J8" s="23" t="s">
        <v>62</v>
      </c>
      <c r="K8" s="23" t="s">
        <v>62</v>
      </c>
      <c r="L8" s="8" t="s">
        <v>19</v>
      </c>
      <c r="M8" s="8" t="s">
        <v>63</v>
      </c>
      <c r="N8" s="8" t="s">
        <v>21</v>
      </c>
      <c r="O8" s="8"/>
    </row>
    <row r="9" spans="1:15" ht="12.75">
      <c r="A9" s="20" t="s">
        <v>64</v>
      </c>
      <c r="B9" s="20" t="s">
        <v>65</v>
      </c>
      <c r="C9" s="13" t="s">
        <v>30</v>
      </c>
      <c r="D9" s="2" t="s">
        <v>25</v>
      </c>
      <c r="E9" s="7" t="s">
        <v>66</v>
      </c>
      <c r="F9" s="25" t="s">
        <v>67</v>
      </c>
      <c r="G9" s="15">
        <f>1.33*500000</f>
        <v>665000</v>
      </c>
      <c r="H9" s="8" t="s">
        <v>62</v>
      </c>
      <c r="I9" s="8" t="s">
        <v>62</v>
      </c>
      <c r="J9" s="23" t="s">
        <v>62</v>
      </c>
      <c r="K9" s="23" t="s">
        <v>62</v>
      </c>
      <c r="L9" s="8" t="s">
        <v>68</v>
      </c>
      <c r="M9" s="8"/>
      <c r="N9" s="8"/>
      <c r="O9" s="8"/>
    </row>
    <row r="10" spans="1:15" ht="12.75">
      <c r="A10" s="7" t="s">
        <v>69</v>
      </c>
      <c r="B10" s="20" t="s">
        <v>70</v>
      </c>
      <c r="C10" s="20" t="s">
        <v>71</v>
      </c>
      <c r="D10" s="10" t="s">
        <v>72</v>
      </c>
      <c r="E10" s="13" t="s">
        <v>73</v>
      </c>
      <c r="F10" s="24" t="s">
        <v>74</v>
      </c>
      <c r="G10" s="15">
        <v>185000</v>
      </c>
      <c r="H10" s="8" t="s">
        <v>62</v>
      </c>
      <c r="I10" s="8" t="s">
        <v>62</v>
      </c>
      <c r="J10" s="23" t="s">
        <v>62</v>
      </c>
      <c r="K10" s="23" t="s">
        <v>62</v>
      </c>
      <c r="L10" s="8" t="s">
        <v>68</v>
      </c>
      <c r="M10" s="8"/>
      <c r="N10" s="8"/>
      <c r="O10" s="8"/>
    </row>
    <row r="11" spans="1:15" ht="12.75">
      <c r="A11" s="13" t="s">
        <v>75</v>
      </c>
      <c r="B11" s="14" t="s">
        <v>76</v>
      </c>
      <c r="C11" s="20" t="s">
        <v>71</v>
      </c>
      <c r="D11" s="10" t="s">
        <v>77</v>
      </c>
      <c r="E11" s="13" t="s">
        <v>78</v>
      </c>
      <c r="F11" s="2" t="s">
        <v>79</v>
      </c>
      <c r="G11" s="15">
        <v>308000</v>
      </c>
      <c r="H11" s="8" t="s">
        <v>62</v>
      </c>
      <c r="I11" s="8" t="s">
        <v>62</v>
      </c>
      <c r="J11" s="23" t="s">
        <v>62</v>
      </c>
      <c r="K11" s="23" t="s">
        <v>62</v>
      </c>
      <c r="L11" s="8" t="s">
        <v>68</v>
      </c>
      <c r="M11" s="8"/>
      <c r="N11" s="8"/>
      <c r="O11" s="8"/>
    </row>
    <row r="12" spans="1:15" ht="12">
      <c r="A12" s="20" t="s">
        <v>80</v>
      </c>
      <c r="B12" s="20" t="s">
        <v>81</v>
      </c>
      <c r="C12" s="20" t="s">
        <v>82</v>
      </c>
      <c r="D12" s="20" t="s">
        <v>83</v>
      </c>
      <c r="E12" s="20" t="s">
        <v>84</v>
      </c>
      <c r="F12" s="13" t="s">
        <v>62</v>
      </c>
      <c r="G12" s="15" t="s">
        <v>62</v>
      </c>
      <c r="H12" s="6">
        <v>40544</v>
      </c>
      <c r="I12" s="6">
        <v>42004</v>
      </c>
      <c r="J12" s="23" t="s">
        <v>62</v>
      </c>
      <c r="K12" s="23" t="s">
        <v>62</v>
      </c>
      <c r="L12" s="8"/>
      <c r="M12" s="8"/>
      <c r="N12" s="8"/>
      <c r="O12" s="8"/>
    </row>
    <row r="13" spans="1:15" ht="12">
      <c r="A13" s="24" t="s">
        <v>85</v>
      </c>
      <c r="B13" s="24" t="s">
        <v>86</v>
      </c>
      <c r="C13" s="24" t="s">
        <v>87</v>
      </c>
      <c r="D13" s="24" t="s">
        <v>88</v>
      </c>
      <c r="E13" s="24" t="s">
        <v>89</v>
      </c>
      <c r="F13" s="24" t="s">
        <v>21</v>
      </c>
      <c r="G13" s="15">
        <f ca="1">IF((TODAY()&gt;I13),0,(J13/((I13-H13)/365)))</f>
        <v>189817.6828153565</v>
      </c>
      <c r="H13" s="6">
        <v>41061</v>
      </c>
      <c r="I13" s="6">
        <v>42155</v>
      </c>
      <c r="J13" s="23">
        <v>568933</v>
      </c>
      <c r="K13" s="23">
        <f>J13</f>
        <v>568933</v>
      </c>
      <c r="L13" s="8"/>
      <c r="M13" s="8" t="s">
        <v>90</v>
      </c>
      <c r="N13" s="8" t="s">
        <v>21</v>
      </c>
      <c r="O13" s="8"/>
    </row>
    <row r="14" spans="1:15" ht="12" customHeight="1">
      <c r="A14" s="17" t="s">
        <v>91</v>
      </c>
      <c r="B14" s="8" t="s">
        <v>92</v>
      </c>
      <c r="C14" s="8" t="s">
        <v>87</v>
      </c>
      <c r="D14" s="8" t="s">
        <v>93</v>
      </c>
      <c r="E14" s="8" t="s">
        <v>89</v>
      </c>
      <c r="F14" s="8" t="s">
        <v>21</v>
      </c>
      <c r="G14" s="15">
        <f ca="1">IF((TODAY()&gt;I14),0,(J14/((I14-H14)/365)))</f>
        <v>95853.2400279916</v>
      </c>
      <c r="H14" s="6">
        <v>40330</v>
      </c>
      <c r="I14" s="6">
        <v>41759</v>
      </c>
      <c r="J14" s="23">
        <v>375272</v>
      </c>
      <c r="K14" s="23">
        <f>J14</f>
        <v>375272</v>
      </c>
      <c r="L14" s="8"/>
      <c r="M14" s="8" t="s">
        <v>94</v>
      </c>
      <c r="N14" s="8" t="s">
        <v>21</v>
      </c>
      <c r="O14" s="8"/>
    </row>
    <row r="15" spans="1:15" ht="12">
      <c r="A15" s="8" t="s">
        <v>95</v>
      </c>
      <c r="B15" s="8" t="s">
        <v>96</v>
      </c>
      <c r="C15" s="8" t="s">
        <v>87</v>
      </c>
      <c r="D15" s="8" t="s">
        <v>97</v>
      </c>
      <c r="E15" s="8" t="s">
        <v>89</v>
      </c>
      <c r="F15" s="8" t="s">
        <v>21</v>
      </c>
      <c r="G15" s="15">
        <f ca="1">IF((TODAY()&gt;I15),0,(J15/((I15-H15)/365)))</f>
        <v>1678661.6</v>
      </c>
      <c r="H15" s="6">
        <v>41183</v>
      </c>
      <c r="I15" s="6">
        <v>43008</v>
      </c>
      <c r="J15" s="23">
        <v>8393308</v>
      </c>
      <c r="K15" s="23">
        <f>J15</f>
        <v>8393308</v>
      </c>
      <c r="L15" s="8" t="s">
        <v>98</v>
      </c>
      <c r="M15" s="8" t="s">
        <v>99</v>
      </c>
      <c r="N15" s="8" t="s">
        <v>100</v>
      </c>
      <c r="O15" s="8"/>
    </row>
    <row r="16" spans="1:15" ht="12">
      <c r="A16" s="8" t="s">
        <v>101</v>
      </c>
      <c r="B16" s="8" t="s">
        <v>102</v>
      </c>
      <c r="C16" s="8" t="s">
        <v>30</v>
      </c>
      <c r="D16" s="2" t="s">
        <v>25</v>
      </c>
      <c r="E16" s="8" t="s">
        <v>103</v>
      </c>
      <c r="F16" s="8" t="s">
        <v>21</v>
      </c>
      <c r="G16" s="15" t="s">
        <v>62</v>
      </c>
      <c r="H16" s="8" t="s">
        <v>62</v>
      </c>
      <c r="I16" s="8" t="s">
        <v>62</v>
      </c>
      <c r="J16" s="23" t="s">
        <v>62</v>
      </c>
      <c r="K16" s="23" t="s">
        <v>62</v>
      </c>
      <c r="L16" s="8"/>
      <c r="M16" s="8"/>
      <c r="N16" s="8"/>
      <c r="O16" s="8"/>
    </row>
    <row r="17" spans="1:15" ht="12">
      <c r="A17" s="8" t="s">
        <v>104</v>
      </c>
      <c r="B17" s="8" t="s">
        <v>105</v>
      </c>
      <c r="C17" s="8" t="s">
        <v>87</v>
      </c>
      <c r="D17" s="24" t="s">
        <v>106</v>
      </c>
      <c r="E17" s="8" t="s">
        <v>107</v>
      </c>
      <c r="F17" s="8" t="s">
        <v>21</v>
      </c>
      <c r="G17" s="23">
        <v>1300000</v>
      </c>
      <c r="H17" s="8">
        <v>2007</v>
      </c>
      <c r="I17" s="11" t="s">
        <v>62</v>
      </c>
      <c r="J17" s="23">
        <v>4600000</v>
      </c>
      <c r="K17" s="23">
        <f>J17</f>
        <v>4600000</v>
      </c>
      <c r="L17" s="8" t="s">
        <v>108</v>
      </c>
      <c r="M17" s="8" t="s">
        <v>105</v>
      </c>
      <c r="N17" s="8" t="s">
        <v>109</v>
      </c>
      <c r="O17" s="8"/>
    </row>
    <row r="18" spans="1:15" ht="12">
      <c r="A18" s="8" t="s">
        <v>110</v>
      </c>
      <c r="B18" s="8" t="s">
        <v>111</v>
      </c>
      <c r="C18" s="8" t="s">
        <v>38</v>
      </c>
      <c r="D18" s="8" t="s">
        <v>112</v>
      </c>
      <c r="E18" s="8" t="s">
        <v>62</v>
      </c>
      <c r="F18" s="8" t="s">
        <v>21</v>
      </c>
      <c r="G18" s="15" t="s">
        <v>62</v>
      </c>
      <c r="H18" s="8" t="s">
        <v>62</v>
      </c>
      <c r="I18" s="8" t="s">
        <v>62</v>
      </c>
      <c r="J18" s="23" t="s">
        <v>62</v>
      </c>
      <c r="K18" s="23" t="s">
        <v>62</v>
      </c>
      <c r="L18" s="8"/>
      <c r="M18" s="8"/>
      <c r="N18" s="8"/>
      <c r="O18" s="8"/>
    </row>
    <row r="19" spans="1:15" ht="12">
      <c r="A19" s="17" t="s">
        <v>113</v>
      </c>
      <c r="B19" s="8" t="s">
        <v>114</v>
      </c>
      <c r="C19" s="8" t="s">
        <v>38</v>
      </c>
      <c r="D19" s="8" t="s">
        <v>115</v>
      </c>
      <c r="E19" s="8" t="s">
        <v>116</v>
      </c>
      <c r="F19" s="8" t="s">
        <v>21</v>
      </c>
      <c r="G19" s="15">
        <f ca="1">IF((TODAY()&gt;I19),0,(J19/((I19-H19)/365)))</f>
        <v>0</v>
      </c>
      <c r="H19" s="11">
        <v>39814</v>
      </c>
      <c r="I19" s="11">
        <v>40878</v>
      </c>
      <c r="J19" s="23">
        <f>60000*1.56</f>
        <v>93600</v>
      </c>
      <c r="K19" s="23">
        <f>40000*1.56</f>
        <v>62400</v>
      </c>
      <c r="L19" s="8" t="s">
        <v>19</v>
      </c>
      <c r="M19" s="8" t="s">
        <v>117</v>
      </c>
      <c r="N19" s="8" t="s">
        <v>21</v>
      </c>
      <c r="O19" s="8"/>
    </row>
    <row r="20" spans="1:15" ht="12">
      <c r="A20" s="8" t="s">
        <v>118</v>
      </c>
      <c r="B20" s="8" t="s">
        <v>119</v>
      </c>
      <c r="C20" s="8" t="s">
        <v>87</v>
      </c>
      <c r="D20" s="8" t="s">
        <v>120</v>
      </c>
      <c r="E20" s="8" t="s">
        <v>121</v>
      </c>
      <c r="F20" s="8" t="s">
        <v>21</v>
      </c>
      <c r="G20" s="15">
        <f ca="1">IF((TODAY()&gt;I20),0,(J20/((I20-H20)/365)))</f>
        <v>359296.875</v>
      </c>
      <c r="H20" s="11">
        <v>41334</v>
      </c>
      <c r="I20" s="11">
        <v>41974</v>
      </c>
      <c r="J20" s="23">
        <v>630000</v>
      </c>
      <c r="K20" s="23">
        <f>J20</f>
        <v>630000</v>
      </c>
      <c r="L20" s="8"/>
      <c r="M20" s="8" t="s">
        <v>122</v>
      </c>
      <c r="N20" s="8" t="s">
        <v>119</v>
      </c>
      <c r="O20" s="8" t="s">
        <v>21</v>
      </c>
    </row>
    <row r="21" spans="1:15" ht="12">
      <c r="A21" s="8" t="s">
        <v>123</v>
      </c>
      <c r="C21" s="8" t="s">
        <v>87</v>
      </c>
      <c r="D21" s="8" t="s">
        <v>88</v>
      </c>
      <c r="E21" s="8" t="s">
        <v>89</v>
      </c>
      <c r="F21" s="8" t="s">
        <v>21</v>
      </c>
      <c r="G21" s="15">
        <f ca="1">IF((TODAY()&gt;I21),0,(J21/((I21-H21)/365)))</f>
        <v>0</v>
      </c>
      <c r="H21" s="11">
        <v>39479</v>
      </c>
      <c r="I21" s="11">
        <v>41305</v>
      </c>
      <c r="J21" s="8">
        <v>622275</v>
      </c>
      <c r="K21" s="8">
        <v>622275</v>
      </c>
      <c r="L21" s="8" t="s">
        <v>19</v>
      </c>
      <c r="M21" s="8" t="s">
        <v>124</v>
      </c>
      <c r="N21" s="8"/>
      <c r="O21" s="8"/>
    </row>
    <row r="22" spans="1:15" ht="12">
      <c r="A22" s="8" t="s">
        <v>125</v>
      </c>
      <c r="B22" s="8" t="s">
        <v>126</v>
      </c>
      <c r="C22" s="8" t="s">
        <v>87</v>
      </c>
      <c r="D22" s="8" t="s">
        <v>127</v>
      </c>
      <c r="E22" s="8" t="s">
        <v>89</v>
      </c>
      <c r="F22" s="8" t="s">
        <v>21</v>
      </c>
      <c r="G22" s="15">
        <f ca="1">IF((TODAY()&gt;I22),0,(J22/((I22-H22)/365)))</f>
        <v>0</v>
      </c>
      <c r="H22" s="11">
        <v>39479</v>
      </c>
      <c r="I22" s="11">
        <v>40574</v>
      </c>
      <c r="J22" s="8">
        <v>77571</v>
      </c>
      <c r="K22" s="8">
        <f>J22</f>
        <v>77571</v>
      </c>
      <c r="L22" s="8" t="s">
        <v>19</v>
      </c>
      <c r="M22" s="8" t="s">
        <v>124</v>
      </c>
      <c r="N22" s="8"/>
      <c r="O22" s="8"/>
    </row>
    <row r="23" spans="1:15" ht="12">
      <c r="A23" s="8" t="s">
        <v>128</v>
      </c>
      <c r="B23" s="8" t="s">
        <v>129</v>
      </c>
      <c r="C23" s="8" t="s">
        <v>130</v>
      </c>
      <c r="D23" s="8" t="s">
        <v>131</v>
      </c>
      <c r="E23" s="8" t="s">
        <v>132</v>
      </c>
      <c r="F23" s="8" t="s">
        <v>21</v>
      </c>
      <c r="G23" s="15">
        <f ca="1">IF((TODAY()&gt;I23),0,(J23/((I23-H23)/365)))</f>
        <v>396666.6666666667</v>
      </c>
      <c r="H23" s="11">
        <v>41640</v>
      </c>
      <c r="I23" s="11">
        <v>42735</v>
      </c>
      <c r="J23" s="8">
        <f>7000000*0.17</f>
        <v>1190000</v>
      </c>
      <c r="K23" s="8">
        <f>J23</f>
        <v>1190000</v>
      </c>
      <c r="L23" s="8"/>
      <c r="M23" s="8" t="s">
        <v>124</v>
      </c>
      <c r="N23" s="8"/>
      <c r="O23" s="8"/>
    </row>
    <row r="24" spans="1:15" ht="12">
      <c r="A24" s="8"/>
      <c r="B24" s="8"/>
      <c r="C24" s="8"/>
      <c r="D24" s="8"/>
      <c r="E24" s="8"/>
      <c r="F24" s="8"/>
      <c r="G24" s="8"/>
      <c r="H24" s="8"/>
      <c r="I24" s="8"/>
      <c r="L24" s="8"/>
      <c r="M24" s="8"/>
      <c r="N24" s="8"/>
      <c r="O24" s="8"/>
    </row>
    <row r="25" spans="1:14" ht="12">
      <c r="A25" s="8"/>
      <c r="B25" s="8"/>
      <c r="C25" s="8"/>
      <c r="D25" s="8"/>
      <c r="E25" s="8"/>
      <c r="F25" s="4" t="s">
        <v>133</v>
      </c>
      <c r="G25" s="16">
        <f>SUM(G2:G24)</f>
        <v>11172616.087951064</v>
      </c>
      <c r="H25" s="8"/>
      <c r="I25" s="8"/>
      <c r="L25" s="8"/>
      <c r="M25" s="8"/>
      <c r="N25" s="8"/>
    </row>
    <row r="26" spans="1:15" ht="12">
      <c r="A26" s="8" t="s">
        <v>134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12">
      <c r="A27" s="8" t="s">
        <v>135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12">
      <c r="A28" s="8" t="s">
        <v>136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ht="12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2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12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1:15" ht="1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1:15" ht="12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1:15" ht="12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</row>
    <row r="35" spans="1:15" ht="12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1:15" ht="12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</row>
    <row r="37" spans="1:15" ht="12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</row>
    <row r="38" spans="1:15" ht="12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</row>
    <row r="39" spans="1:15" ht="1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</row>
    <row r="40" spans="1:15" ht="1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</row>
    <row r="41" spans="1:15" ht="12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</row>
    <row r="42" spans="1:15" ht="1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</row>
    <row r="43" spans="1:15" ht="12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</row>
    <row r="44" spans="1:15" ht="1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</row>
    <row r="45" spans="1:15" ht="12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</row>
    <row r="46" spans="1:15" ht="12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</row>
    <row r="47" spans="1:15" ht="12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</row>
  </sheetData>
  <sheetProtection/>
  <printOptions/>
  <pageMargins left="0.75" right="0.75" top="1" bottom="1" header="0.5" footer="0.5"/>
  <pageSetup orientation="portrait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A1" sqref="A1"/>
    </sheetView>
  </sheetViews>
  <sheetFormatPr defaultColWidth="10.00390625" defaultRowHeight="12" customHeight="1"/>
  <cols>
    <col min="1" max="6" width="11.421875" style="0" customWidth="1"/>
  </cols>
  <sheetData>
    <row r="1" spans="1:6" ht="12" customHeight="1">
      <c r="A1" s="8"/>
      <c r="B1" s="8"/>
      <c r="C1" s="8"/>
      <c r="D1" s="8"/>
      <c r="E1" s="8"/>
      <c r="F1" s="8"/>
    </row>
    <row r="2" spans="1:6" ht="12" customHeight="1">
      <c r="A2" s="8"/>
      <c r="B2" s="8"/>
      <c r="C2" s="8"/>
      <c r="D2" s="8"/>
      <c r="E2" s="8"/>
      <c r="F2" s="8"/>
    </row>
    <row r="3" spans="1:6" ht="12" customHeight="1">
      <c r="A3" s="8"/>
      <c r="B3" s="8"/>
      <c r="C3" s="8"/>
      <c r="D3" s="8"/>
      <c r="E3" s="8"/>
      <c r="F3" s="8"/>
    </row>
    <row r="4" spans="1:6" ht="12" customHeight="1">
      <c r="A4" s="8"/>
      <c r="B4" s="8"/>
      <c r="C4" s="8"/>
      <c r="D4" s="8"/>
      <c r="E4" s="8"/>
      <c r="F4" s="8"/>
    </row>
    <row r="5" spans="1:6" ht="12" customHeight="1">
      <c r="A5" s="8"/>
      <c r="B5" s="8"/>
      <c r="C5" s="8"/>
      <c r="D5" s="8"/>
      <c r="E5" s="8"/>
      <c r="F5" s="8"/>
    </row>
    <row r="6" spans="1:6" ht="12" customHeight="1">
      <c r="A6" s="8"/>
      <c r="B6" s="8"/>
      <c r="C6" s="8"/>
      <c r="D6" s="8"/>
      <c r="E6" s="8"/>
      <c r="F6" s="8"/>
    </row>
    <row r="7" spans="1:6" ht="12" customHeight="1">
      <c r="A7" s="8"/>
      <c r="B7" s="8"/>
      <c r="C7" s="8"/>
      <c r="D7" s="8"/>
      <c r="E7" s="8"/>
      <c r="F7" s="8"/>
    </row>
    <row r="8" spans="1:6" ht="12" customHeight="1">
      <c r="A8" s="8"/>
      <c r="B8" s="8"/>
      <c r="C8" s="8"/>
      <c r="D8" s="8"/>
      <c r="E8" s="8"/>
      <c r="F8" s="8"/>
    </row>
    <row r="9" spans="1:6" ht="12" customHeight="1">
      <c r="A9" s="8"/>
      <c r="B9" s="8"/>
      <c r="C9" s="8"/>
      <c r="D9" s="8"/>
      <c r="E9" s="8"/>
      <c r="F9" s="8"/>
    </row>
    <row r="10" spans="1:6" ht="12" customHeight="1">
      <c r="A10" s="8"/>
      <c r="B10" s="8"/>
      <c r="C10" s="8"/>
      <c r="D10" s="8"/>
      <c r="E10" s="8"/>
      <c r="F10" s="8"/>
    </row>
    <row r="11" spans="1:6" ht="12" customHeight="1">
      <c r="A11" s="8"/>
      <c r="B11" s="8"/>
      <c r="C11" s="8"/>
      <c r="D11" s="8"/>
      <c r="E11" s="8"/>
      <c r="F11" s="8"/>
    </row>
    <row r="12" spans="1:6" ht="12" customHeight="1">
      <c r="A12" s="8"/>
      <c r="B12" s="8"/>
      <c r="C12" s="8"/>
      <c r="D12" s="8"/>
      <c r="E12" s="8"/>
      <c r="F12" s="8"/>
    </row>
    <row r="13" spans="1:6" ht="12" customHeight="1">
      <c r="A13" s="8"/>
      <c r="B13" s="8"/>
      <c r="C13" s="8"/>
      <c r="D13" s="8"/>
      <c r="E13" s="8"/>
      <c r="F13" s="8"/>
    </row>
    <row r="14" spans="1:6" ht="12" customHeight="1">
      <c r="A14" s="8"/>
      <c r="B14" s="8"/>
      <c r="C14" s="8"/>
      <c r="D14" s="8"/>
      <c r="E14" s="8"/>
      <c r="F14" s="8"/>
    </row>
    <row r="15" spans="1:6" ht="12" customHeight="1">
      <c r="A15" s="8"/>
      <c r="B15" s="8"/>
      <c r="C15" s="8"/>
      <c r="D15" s="8"/>
      <c r="E15" s="8"/>
      <c r="F15" s="8"/>
    </row>
    <row r="16" spans="1:6" ht="12" customHeight="1">
      <c r="A16" s="8"/>
      <c r="B16" s="8"/>
      <c r="C16" s="8"/>
      <c r="D16" s="8"/>
      <c r="E16" s="8"/>
      <c r="F16" s="8"/>
    </row>
    <row r="17" spans="1:6" ht="12" customHeight="1">
      <c r="A17" s="8"/>
      <c r="B17" s="8"/>
      <c r="C17" s="8"/>
      <c r="D17" s="8"/>
      <c r="E17" s="8"/>
      <c r="F17" s="8"/>
    </row>
    <row r="18" spans="1:6" ht="12" customHeight="1">
      <c r="A18" s="8"/>
      <c r="B18" s="8"/>
      <c r="C18" s="8"/>
      <c r="D18" s="8"/>
      <c r="E18" s="8"/>
      <c r="F18" s="8"/>
    </row>
    <row r="19" spans="1:6" ht="12" customHeight="1">
      <c r="A19" s="8"/>
      <c r="B19" s="8"/>
      <c r="C19" s="8"/>
      <c r="D19" s="8"/>
      <c r="E19" s="8"/>
      <c r="F19" s="8"/>
    </row>
    <row r="20" spans="1:6" ht="12" customHeight="1">
      <c r="A20" s="8"/>
      <c r="B20" s="8"/>
      <c r="C20" s="8"/>
      <c r="D20" s="8"/>
      <c r="E20" s="8"/>
      <c r="F20" s="8"/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A1" sqref="A1"/>
    </sheetView>
  </sheetViews>
  <sheetFormatPr defaultColWidth="10.00390625" defaultRowHeight="12" customHeight="1"/>
  <cols>
    <col min="1" max="6" width="11.421875" style="0" customWidth="1"/>
  </cols>
  <sheetData>
    <row r="1" spans="1:6" ht="12" customHeight="1">
      <c r="A1" s="8"/>
      <c r="B1" s="8"/>
      <c r="C1" s="8"/>
      <c r="D1" s="8"/>
      <c r="E1" s="8"/>
      <c r="F1" s="8"/>
    </row>
    <row r="2" spans="1:6" ht="12" customHeight="1">
      <c r="A2" s="8"/>
      <c r="B2" s="8"/>
      <c r="C2" s="8"/>
      <c r="D2" s="8"/>
      <c r="E2" s="8"/>
      <c r="F2" s="8"/>
    </row>
    <row r="3" spans="1:6" ht="12" customHeight="1">
      <c r="A3" s="8"/>
      <c r="B3" s="8"/>
      <c r="C3" s="8"/>
      <c r="D3" s="8"/>
      <c r="E3" s="8"/>
      <c r="F3" s="8"/>
    </row>
    <row r="4" spans="1:6" ht="12" customHeight="1">
      <c r="A4" s="8"/>
      <c r="B4" s="8"/>
      <c r="C4" s="8"/>
      <c r="D4" s="8"/>
      <c r="E4" s="8"/>
      <c r="F4" s="8"/>
    </row>
    <row r="5" spans="1:6" ht="12" customHeight="1">
      <c r="A5" s="8"/>
      <c r="B5" s="8"/>
      <c r="C5" s="8"/>
      <c r="D5" s="8"/>
      <c r="E5" s="8"/>
      <c r="F5" s="8"/>
    </row>
    <row r="6" spans="1:6" ht="12" customHeight="1">
      <c r="A6" s="8"/>
      <c r="B6" s="8"/>
      <c r="C6" s="8"/>
      <c r="D6" s="8"/>
      <c r="E6" s="8"/>
      <c r="F6" s="8"/>
    </row>
    <row r="7" spans="1:6" ht="12" customHeight="1">
      <c r="A7" s="8"/>
      <c r="B7" s="8"/>
      <c r="C7" s="8"/>
      <c r="D7" s="8"/>
      <c r="E7" s="8"/>
      <c r="F7" s="8"/>
    </row>
    <row r="8" spans="1:6" ht="12" customHeight="1">
      <c r="A8" s="8"/>
      <c r="B8" s="8"/>
      <c r="C8" s="8"/>
      <c r="D8" s="8"/>
      <c r="E8" s="8"/>
      <c r="F8" s="8"/>
    </row>
    <row r="9" spans="1:6" ht="12" customHeight="1">
      <c r="A9" s="8"/>
      <c r="B9" s="8"/>
      <c r="C9" s="8"/>
      <c r="D9" s="8"/>
      <c r="E9" s="8"/>
      <c r="F9" s="8"/>
    </row>
    <row r="10" spans="1:6" ht="12" customHeight="1">
      <c r="A10" s="8"/>
      <c r="B10" s="8"/>
      <c r="C10" s="8"/>
      <c r="D10" s="8"/>
      <c r="E10" s="8"/>
      <c r="F10" s="8"/>
    </row>
    <row r="11" spans="1:6" ht="12" customHeight="1">
      <c r="A11" s="8"/>
      <c r="B11" s="8"/>
      <c r="C11" s="8"/>
      <c r="D11" s="8"/>
      <c r="E11" s="8"/>
      <c r="F11" s="8"/>
    </row>
    <row r="12" spans="1:6" ht="12" customHeight="1">
      <c r="A12" s="8"/>
      <c r="B12" s="8"/>
      <c r="C12" s="8"/>
      <c r="D12" s="8"/>
      <c r="E12" s="8"/>
      <c r="F12" s="8"/>
    </row>
    <row r="13" spans="1:6" ht="12" customHeight="1">
      <c r="A13" s="8"/>
      <c r="B13" s="8"/>
      <c r="C13" s="8"/>
      <c r="D13" s="8"/>
      <c r="E13" s="8"/>
      <c r="F13" s="8"/>
    </row>
    <row r="14" spans="1:6" ht="12" customHeight="1">
      <c r="A14" s="8"/>
      <c r="B14" s="8"/>
      <c r="C14" s="8"/>
      <c r="D14" s="8"/>
      <c r="E14" s="8"/>
      <c r="F14" s="8"/>
    </row>
    <row r="15" spans="1:6" ht="12" customHeight="1">
      <c r="A15" s="8"/>
      <c r="B15" s="8"/>
      <c r="C15" s="8"/>
      <c r="D15" s="8"/>
      <c r="E15" s="8"/>
      <c r="F15" s="8"/>
    </row>
    <row r="16" spans="1:6" ht="12" customHeight="1">
      <c r="A16" s="8"/>
      <c r="B16" s="8"/>
      <c r="C16" s="8"/>
      <c r="D16" s="8"/>
      <c r="E16" s="8"/>
      <c r="F16" s="8"/>
    </row>
    <row r="17" spans="1:6" ht="12" customHeight="1">
      <c r="A17" s="8"/>
      <c r="B17" s="8"/>
      <c r="C17" s="8"/>
      <c r="D17" s="8"/>
      <c r="E17" s="8"/>
      <c r="F17" s="8"/>
    </row>
    <row r="18" spans="1:6" ht="12" customHeight="1">
      <c r="A18" s="8"/>
      <c r="B18" s="8"/>
      <c r="C18" s="8"/>
      <c r="D18" s="8"/>
      <c r="E18" s="8"/>
      <c r="F18" s="8"/>
    </row>
    <row r="19" spans="1:6" ht="12" customHeight="1">
      <c r="A19" s="8"/>
      <c r="B19" s="8"/>
      <c r="C19" s="8"/>
      <c r="D19" s="8"/>
      <c r="E19" s="8"/>
      <c r="F19" s="8"/>
    </row>
    <row r="20" spans="1:6" ht="12" customHeight="1">
      <c r="A20" s="8"/>
      <c r="B20" s="8"/>
      <c r="C20" s="8"/>
      <c r="D20" s="8"/>
      <c r="E20" s="8"/>
      <c r="F20" s="8"/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Alexander Berger</cp:lastModifiedBy>
  <dcterms:created xsi:type="dcterms:W3CDTF">2013-10-10T05:59:12Z</dcterms:created>
  <dcterms:modified xsi:type="dcterms:W3CDTF">2013-10-10T05:59:12Z</dcterms:modified>
  <cp:category/>
  <cp:version/>
  <cp:contentType/>
  <cp:contentStatus/>
</cp:coreProperties>
</file>